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Users/alexbodeker/Downloads/"/>
    </mc:Choice>
  </mc:AlternateContent>
  <xr:revisionPtr revIDLastSave="0" documentId="8_{9A54B422-97E5-434E-A174-539DAD875A3C}" xr6:coauthVersionLast="47" xr6:coauthVersionMax="47" xr10:uidLastSave="{00000000-0000-0000-0000-000000000000}"/>
  <bookViews>
    <workbookView xWindow="0" yWindow="500" windowWidth="28800" windowHeight="16400" xr2:uid="{9F19A2CD-8A5E-F64B-ADED-129A697FB64D}"/>
  </bookViews>
  <sheets>
    <sheet name="Income and Balance " sheetId="1" r:id="rId1"/>
    <sheet name="Sheet1" sheetId="6" r:id="rId2"/>
    <sheet name="Ratios" sheetId="5" r:id="rId3"/>
    <sheet name="Questions" sheetId="3" r:id="rId4"/>
    <sheet name="Bar Graph" sheetId="4" r:id="rId5"/>
  </sheets>
  <calcPr calcId="191028"/>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F77" i="1"/>
  <c r="D77" i="1"/>
  <c r="B77" i="1"/>
  <c r="B78" i="1"/>
  <c r="D78" i="1"/>
  <c r="C78" i="1" s="1"/>
  <c r="E72" i="1"/>
  <c r="E75" i="1"/>
  <c r="E76" i="1"/>
  <c r="E77" i="1"/>
  <c r="C72" i="1"/>
  <c r="C73" i="1"/>
  <c r="C74" i="1"/>
  <c r="C75" i="1"/>
  <c r="C76" i="1"/>
  <c r="D74" i="1"/>
  <c r="E74" i="1" s="1"/>
  <c r="F74" i="1"/>
  <c r="B74" i="1"/>
  <c r="D73" i="1"/>
  <c r="E73" i="1" s="1"/>
  <c r="F73" i="1"/>
  <c r="B73" i="1"/>
  <c r="D72" i="1"/>
  <c r="F72" i="1"/>
  <c r="B72" i="1"/>
  <c r="E13" i="1"/>
  <c r="E8" i="1"/>
  <c r="C33" i="1"/>
  <c r="C34" i="1"/>
  <c r="C35" i="1"/>
  <c r="C37" i="1"/>
  <c r="C38" i="1"/>
  <c r="C39" i="1"/>
  <c r="C40" i="1"/>
  <c r="C41" i="1"/>
  <c r="C42" i="1"/>
  <c r="C43" i="1"/>
  <c r="C47" i="1"/>
  <c r="C48" i="1"/>
  <c r="C49" i="1"/>
  <c r="C50" i="1"/>
  <c r="C51" i="1"/>
  <c r="C52" i="1"/>
  <c r="C53" i="1"/>
  <c r="C54" i="1"/>
  <c r="C55" i="1"/>
  <c r="C56" i="1"/>
  <c r="C57" i="1"/>
  <c r="C58" i="1"/>
  <c r="C60" i="1"/>
  <c r="C61" i="1"/>
  <c r="C62" i="1"/>
  <c r="C63" i="1"/>
  <c r="C64" i="1"/>
  <c r="C65" i="1"/>
  <c r="C66" i="1"/>
  <c r="C67" i="1"/>
  <c r="C68" i="1"/>
  <c r="C32" i="1"/>
  <c r="E33" i="1"/>
  <c r="E34" i="1"/>
  <c r="E35" i="1"/>
  <c r="E37" i="1"/>
  <c r="E38" i="1"/>
  <c r="E39" i="1"/>
  <c r="E40" i="1"/>
  <c r="E41" i="1"/>
  <c r="E42" i="1"/>
  <c r="E43" i="1"/>
  <c r="E47" i="1"/>
  <c r="E48" i="1"/>
  <c r="E49" i="1"/>
  <c r="E50" i="1"/>
  <c r="E51" i="1"/>
  <c r="E52" i="1"/>
  <c r="E53" i="1"/>
  <c r="E54" i="1"/>
  <c r="E55" i="1"/>
  <c r="E56" i="1"/>
  <c r="E57" i="1"/>
  <c r="E58" i="1"/>
  <c r="E60" i="1"/>
  <c r="E61" i="1"/>
  <c r="E62" i="1"/>
  <c r="E63" i="1"/>
  <c r="E64" i="1"/>
  <c r="E65" i="1"/>
  <c r="E66" i="1"/>
  <c r="E67" i="1"/>
  <c r="E68" i="1"/>
  <c r="E32" i="1"/>
  <c r="E18" i="1"/>
  <c r="E19" i="1"/>
  <c r="E20" i="1"/>
  <c r="E21" i="1"/>
  <c r="E22" i="1"/>
  <c r="E23" i="1"/>
  <c r="C8" i="1"/>
  <c r="C9" i="1"/>
  <c r="C11" i="1"/>
  <c r="C12" i="1"/>
  <c r="C13" i="1"/>
  <c r="C16" i="1"/>
  <c r="C18" i="1"/>
  <c r="C19" i="1"/>
  <c r="C20" i="1"/>
  <c r="C21" i="1"/>
  <c r="C22" i="1"/>
  <c r="C23" i="1"/>
  <c r="C7" i="1"/>
  <c r="E9" i="1"/>
  <c r="E11" i="1"/>
  <c r="E12" i="1"/>
  <c r="E15" i="1"/>
  <c r="E16" i="1"/>
  <c r="E7" i="1"/>
  <c r="E78" i="1" l="1"/>
  <c r="C77" i="1"/>
</calcChain>
</file>

<file path=xl/sharedStrings.xml><?xml version="1.0" encoding="utf-8"?>
<sst xmlns="http://schemas.openxmlformats.org/spreadsheetml/2006/main" count="118" uniqueCount="111">
  <si>
    <t>Halliburton Corporation</t>
  </si>
  <si>
    <t>Income Statement</t>
  </si>
  <si>
    <t>Year Ended December 31</t>
  </si>
  <si>
    <t>Millions of dollars</t>
  </si>
  <si>
    <t>FYE</t>
  </si>
  <si>
    <t>% Change</t>
  </si>
  <si>
    <t>%</t>
  </si>
  <si>
    <t>Revenue</t>
  </si>
  <si>
    <t>Services</t>
  </si>
  <si>
    <t>Product Sales</t>
  </si>
  <si>
    <t>Total Revenue</t>
  </si>
  <si>
    <t>Operating costs and expenses:</t>
  </si>
  <si>
    <t>Cost of Services</t>
  </si>
  <si>
    <t>Cost of Sales</t>
  </si>
  <si>
    <t>General and Administrative</t>
  </si>
  <si>
    <t>SAP S5 Uprgade Expense</t>
  </si>
  <si>
    <t>Impairments and other Charges</t>
  </si>
  <si>
    <t>Total Operating Costs and Expenses</t>
  </si>
  <si>
    <t>Operating Income</t>
  </si>
  <si>
    <t>Interest Expense</t>
  </si>
  <si>
    <t>Transaction Loss</t>
  </si>
  <si>
    <t>Other</t>
  </si>
  <si>
    <t>Income before Taxes</t>
  </si>
  <si>
    <t>Income Tax</t>
  </si>
  <si>
    <t>Net Income</t>
  </si>
  <si>
    <t>Consolidated Balance Sheet</t>
  </si>
  <si>
    <t>Millions of Dollars</t>
  </si>
  <si>
    <t>Assets</t>
  </si>
  <si>
    <t>Current assets:</t>
  </si>
  <si>
    <t>Cash and equivalents</t>
  </si>
  <si>
    <t>Receivables</t>
  </si>
  <si>
    <t>Other current assets</t>
  </si>
  <si>
    <t>Total current assets</t>
  </si>
  <si>
    <t>PPE</t>
  </si>
  <si>
    <t>Goodwill</t>
  </si>
  <si>
    <t>Deferred income taxes</t>
  </si>
  <si>
    <t>Operating assets</t>
  </si>
  <si>
    <t>Other assets</t>
  </si>
  <si>
    <t>Total assets</t>
  </si>
  <si>
    <t>Liabilities and SE Equity</t>
  </si>
  <si>
    <t>Current liabilities:</t>
  </si>
  <si>
    <t>Accs. Payable</t>
  </si>
  <si>
    <t>Accrued Employee comp and benefits</t>
  </si>
  <si>
    <t>Income tax payable</t>
  </si>
  <si>
    <t>Taxes other than income</t>
  </si>
  <si>
    <t>Current portion of liabilities</t>
  </si>
  <si>
    <t>Other current liabilities</t>
  </si>
  <si>
    <t>Total current liabilities</t>
  </si>
  <si>
    <t>Long-term debt</t>
  </si>
  <si>
    <t>Operating lease liabilities</t>
  </si>
  <si>
    <t>Employee comp and benefits</t>
  </si>
  <si>
    <t>Other liabilitues</t>
  </si>
  <si>
    <t>Total liabilities</t>
  </si>
  <si>
    <t>Shareholder's equity</t>
  </si>
  <si>
    <t>Common stock</t>
  </si>
  <si>
    <t>Paid-in capital excess of par value</t>
  </si>
  <si>
    <t>Acc. Other comprehensive loss</t>
  </si>
  <si>
    <t>Retained Earnings</t>
  </si>
  <si>
    <t>Treasury Stock</t>
  </si>
  <si>
    <t>Company shareholder's equity</t>
  </si>
  <si>
    <t>Noncontrolling interest in subsidiaries</t>
  </si>
  <si>
    <t>Total Shareholder's equity</t>
  </si>
  <si>
    <t>Total liabilities + SH equity</t>
  </si>
  <si>
    <t>Current Ratio</t>
  </si>
  <si>
    <t>Debt Ratio</t>
  </si>
  <si>
    <t>Quick Ratio</t>
  </si>
  <si>
    <t>Inventory turnover</t>
  </si>
  <si>
    <t>Fixed assets turnover</t>
  </si>
  <si>
    <t>Debt-to-capital ratio</t>
  </si>
  <si>
    <t>Debt-to-equity ratio</t>
  </si>
  <si>
    <t>Alex Bodeker</t>
  </si>
  <si>
    <t>1. The company is Halliburton (HAL). Their 5 top officers are CFO Eric Carre, CEO Jeff Miller, Executive VP Van Beckwith, Executive VP of Administration Lawrence Pope, and President Mark Richard.</t>
  </si>
  <si>
    <t>2. Halliburton Company has a market cap of $25.28 billion.</t>
  </si>
  <si>
    <t>3-1. Halliburton creates revenue through oil drilling and government contracts to do so.</t>
  </si>
  <si>
    <t>3-2. Halliburton has an average revenue for the past 3 years of 14,073 billion. Their revenue has been increasing by about 2 billion a year.</t>
  </si>
  <si>
    <t>4-1. This company is in the energy providing industry, finding competition with other industry giants like Schlumberger, Devon Energy Corp., Weatherford International, and Baker Hughes.(Bloomberg)</t>
  </si>
  <si>
    <t>4-2. In terms of industry advantages, I would say competitors like Schlumberger have a slight advantage over Halliburton as they have higher customer satisfcation and NPS score. Despite this Halliburton has an advantage due to their very high market cap and net worth for the industry.\</t>
  </si>
  <si>
    <t>5. Halliburton has seen a general fall in stock price over the last years as on Nov 27 was 31.88 and sunk to 28.78 as of Dec. 6</t>
  </si>
  <si>
    <t>7. C. Financial leverage, as the capital-intensive nature of their industry and use of debt for large expenditures increase their ROE</t>
  </si>
  <si>
    <t>8. C. Financial levarge, again as it's efficient use of debt for expensive projects gives them an advantage in the enmergy industry.</t>
  </si>
  <si>
    <t>9. B. Asset efficiency, as they have lower asset turnover, and they have a seasonal use element to their products like drills and rigs</t>
  </si>
  <si>
    <t>10. Halliburton's current ratio is 2.06  and their quick ratio is 1.48.</t>
  </si>
  <si>
    <t>11.Trailing P/E</t>
  </si>
  <si>
    <t>Forward P/E</t>
  </si>
  <si>
    <t>P/E/G</t>
  </si>
  <si>
    <t>12. Bar Graph Page</t>
  </si>
  <si>
    <t>13. Feedback: My favorite part of this assignment was learning more about how the energy industry functions through contracts and the key players of it. I wanted to pick a company from an industry I haven’t researched extensively, and learned a lot about how they function in the changing world. Though I mixed up the income statemments when starting this project, I learned more about how to use intermediaries like EDGAR in the process. If I was offered a positon at Halliburton, I would likely take it as they are a powerful company, and generally receive employee satisfaction in their enviuronment.</t>
  </si>
  <si>
    <t>Sales and Net Income Graphs</t>
  </si>
  <si>
    <t>Year</t>
  </si>
  <si>
    <t>Sales Graph</t>
  </si>
  <si>
    <t>Net Income Graph</t>
  </si>
  <si>
    <t>Net Income (In millions)</t>
  </si>
  <si>
    <t>Sales(In millions)</t>
  </si>
  <si>
    <t>Quick</t>
  </si>
  <si>
    <t>Inventory Turnover</t>
  </si>
  <si>
    <t>Total Asset Turnover</t>
  </si>
  <si>
    <t>Ratio Analysis</t>
  </si>
  <si>
    <t>Halliburton Company</t>
  </si>
  <si>
    <t>Liquidity</t>
  </si>
  <si>
    <t xml:space="preserve">Current </t>
  </si>
  <si>
    <t>Asset Mangement</t>
  </si>
  <si>
    <t>Inventories</t>
  </si>
  <si>
    <t>ROE</t>
  </si>
  <si>
    <r>
      <rPr>
        <b/>
        <sz val="12"/>
        <color theme="1"/>
        <rFont val="Calibri"/>
        <family val="2"/>
        <scheme val="minor"/>
      </rPr>
      <t>Dupont Analysi</t>
    </r>
    <r>
      <rPr>
        <sz val="12"/>
        <color theme="1"/>
        <rFont val="Calibri"/>
        <family val="2"/>
        <scheme val="minor"/>
      </rPr>
      <t>s</t>
    </r>
  </si>
  <si>
    <t>ROA</t>
  </si>
  <si>
    <t>PM</t>
  </si>
  <si>
    <t>Equity Multiplier</t>
  </si>
  <si>
    <t>Leverage</t>
  </si>
  <si>
    <t>TIE</t>
  </si>
  <si>
    <t>Debt/Equity</t>
  </si>
  <si>
    <t>Market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</si>
</sst>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7" x14ac:knownFonts="1">
    <font>
      <sz val="12"/>
      <color theme="1"/>
      <name val="Calibri"/>
      <family val="2"/>
      <scheme val="minor"/>
    </font>
    <font>
      <b/>
      <sz val="12"/>
      <color theme="1"/>
      <name val="Calibri"/>
      <family val="2"/>
      <scheme val="minor"/>
    </font>
    <font>
      <sz val="12"/>
      <color theme="0"/>
      <name val="Calibri"/>
      <family val="2"/>
      <scheme val="minor"/>
    </font>
    <font>
      <b/>
      <sz val="20"/>
      <color theme="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7"/>
      </patternFill>
    </fill>
    <fill>
      <patternFill patternType="solid">
        <fgColor rgb="FFFFFF00"/>
        <bgColor indexed="64"/>
      </patternFill>
    </fill>
  </fills>
  <borders count="10">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3">
    <xf numFmtId="0" fontId="0" fillId="0" borderId="0"/>
    <xf numFmtId="0" fontId="2" fillId="2" borderId="0" applyNumberFormat="0" applyBorder="0" applyAlignment="0" applyProtection="0"/>
    <xf numFmtId="9" fontId="5" fillId="0" borderId="0" applyFont="0" applyFill="0" applyBorder="0" applyAlignment="0" applyProtection="0"/>
  </cellStyleXfs>
  <cellXfs count="21">
    <xf numFmtId="0" fontId="0" fillId="0" borderId="0" xfId="0"/>
    <xf numFmtId="0" fontId="1" fillId="0" borderId="0" xfId="0" applyFont="1"/>
    <xf numFmtId="0" fontId="3" fillId="2" borderId="0" xfId="1" applyFont="1"/>
    <xf numFmtId="0" fontId="4" fillId="0" borderId="0" xfId="0" applyFont="1"/>
    <xf numFmtId="10" fontId="0" fillId="0" borderId="0" xfId="0" applyNumberFormat="1"/>
    <xf numFmtId="0" fontId="0" fillId="3" borderId="0" xfId="0" applyFill="1"/>
    <xf numFmtId="8" fontId="0" fillId="0" borderId="0" xfId="0" applyNumberFormat="1"/>
    <xf numFmtId="9"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0" xfId="0" applyFont="1"/>
    <xf numFmtId="6" fontId="6" fillId="0" borderId="0" xfId="0" applyNumberFormat="1" applyFont="1"/>
    <xf numFmtId="10" fontId="6" fillId="0" borderId="0" xfId="0" applyNumberFormat="1" applyFont="1"/>
    <xf numFmtId="9" fontId="6" fillId="0" borderId="0" xfId="2" applyFont="1"/>
  </cellXfs>
  <cellStyles count="3">
    <cellStyle name="Accent4" xfId="1" builtinId="41"/>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[Halliburton Corp Financial Analysis.xlsx]Sheet1!PivotTable1</c:name>
    <c:fmtId val="0"/>
  </c:pivotSource>
  <c:chart>
    <c:autoTitleDeleted val="0"/>
    <c:plotArea>
      <c:layout/>
      <c:barChart>
        <c:barDir val="col"/>
        <c:grouping val="clustered"/>
        <c:varyColors val="0"/>
        <c:dLbls>
          <c:showLegendKey val="0"/>
          <c:showVal val="0"/>
          <c:showCatName val="0"/>
          <c:showSerName val="0"/>
          <c:showPercent val="0"/>
          <c:showBubbleSize val="0"/>
        </c:dLbls>
        <c:gapWidth val="219"/>
        <c:overlap val="-27"/>
        <c:axId val="804275408"/>
        <c:axId val="709036592"/>
      </c:barChart>
      <c:catAx>
        <c:axId val="8042754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9036592"/>
        <c:crosses val="autoZero"/>
        <c:auto val="1"/>
        <c:lblAlgn val="ctr"/>
        <c:lblOffset val="100"/>
        <c:noMultiLvlLbl val="0"/>
      </c:catAx>
      <c:valAx>
        <c:axId val="709036592"/>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275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Sales (In millions)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0580314960629922"/>
          <c:y val="0.14393518518518519"/>
          <c:w val="0.85219685039370074"/>
          <c:h val="0.72088764946048411"/>
        </c:manualLayout>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'Bar Graph'!$A$6:$A$8</c:f>
              <c:numCache>
                <c:formatCode>General</c:formatCode>
                <c:ptCount val="3"/>
                <c:pt idx="0">
                  <c:v>2023</c:v>
                </c:pt>
                <c:pt idx="1">
                  <c:v>2022</c:v>
                </c:pt>
                <c:pt idx="2">
                  <c:v>2021</c:v>
                </c:pt>
              </c:numCache>
            </c:numRef>
          </c:cat>
          <c:val>
            <c:numRef>
              <c:f>'Bar Graph'!$B$6:$B$8</c:f>
              <c:numCache>
                <c:formatCode>General</c:formatCode>
                <c:ptCount val="3"/>
                <c:pt idx="0">
                  <c:v>6353</c:v>
                </c:pt>
                <c:pt idx="1">
                  <c:v>5548</c:v>
                </c:pt>
                <c:pt idx="2">
                  <c:v>4308</c:v>
                </c:pt>
              </c:numCache>
            </c:numRef>
          </c:val>
          <c:extLst>
            <c:ext xmlns:c16="http://schemas.microsoft.com/office/drawing/2014/chart" uri="{C3380CC4-5D6E-409C-BE32-E72D297353CC}">
              <c16:uniqueId val="{00000000-2492-4BCC-B40C-C7A0108A7084}"/>
            </c:ext>
          </c:extLst>
        </c:ser>
        <c:dLbls>
          <c:dLblPos val="inEnd"/>
          <c:showLegendKey val="0"/>
          <c:showVal val="1"/>
          <c:showCatName val="0"/>
          <c:showSerName val="0"/>
          <c:showPercent val="0"/>
          <c:showBubbleSize val="0"/>
        </c:dLbls>
        <c:gapWidth val="65"/>
        <c:axId val="642814224"/>
        <c:axId val="1136873728"/>
      </c:barChart>
      <c:catAx>
        <c:axId val="64281422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36873728"/>
        <c:crosses val="autoZero"/>
        <c:auto val="1"/>
        <c:lblAlgn val="ctr"/>
        <c:lblOffset val="100"/>
        <c:noMultiLvlLbl val="0"/>
      </c:catAx>
      <c:valAx>
        <c:axId val="113687372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8142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Net Income (In millions)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'Bar Graph'!$E$6:$E$8</c:f>
              <c:numCache>
                <c:formatCode>General</c:formatCode>
                <c:ptCount val="3"/>
                <c:pt idx="0">
                  <c:v>2023</c:v>
                </c:pt>
                <c:pt idx="1">
                  <c:v>2022</c:v>
                </c:pt>
                <c:pt idx="2">
                  <c:v>2021</c:v>
                </c:pt>
              </c:numCache>
            </c:numRef>
          </c:cat>
          <c:val>
            <c:numRef>
              <c:f>'Bar Graph'!$F$6:$F$8</c:f>
              <c:numCache>
                <c:formatCode>General</c:formatCode>
                <c:ptCount val="3"/>
                <c:pt idx="0">
                  <c:v>2662</c:v>
                </c:pt>
                <c:pt idx="1">
                  <c:v>1595</c:v>
                </c:pt>
                <c:pt idx="2">
                  <c:v>1468</c:v>
                </c:pt>
              </c:numCache>
            </c:numRef>
          </c:val>
          <c:extLst>
            <c:ext xmlns:c16="http://schemas.microsoft.com/office/drawing/2014/chart" uri="{C3380CC4-5D6E-409C-BE32-E72D297353CC}">
              <c16:uniqueId val="{00000000-3F7A-4C89-9CB8-0D325D34BB0F}"/>
            </c:ext>
          </c:extLst>
        </c:ser>
        <c:dLbls>
          <c:dLblPos val="inEnd"/>
          <c:showLegendKey val="0"/>
          <c:showVal val="1"/>
          <c:showCatName val="0"/>
          <c:showSerName val="0"/>
          <c:showPercent val="0"/>
          <c:showBubbleSize val="0"/>
        </c:dLbls>
        <c:gapWidth val="65"/>
        <c:axId val="822787567"/>
        <c:axId val="822786607"/>
      </c:barChart>
      <c:catAx>
        <c:axId val="822787567"/>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822786607"/>
        <c:crosses val="autoZero"/>
        <c:auto val="1"/>
        <c:lblAlgn val="ctr"/>
        <c:lblOffset val="100"/>
        <c:noMultiLvlLbl val="0"/>
      </c:catAx>
      <c:valAx>
        <c:axId val="822786607"/>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82278756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9</xdr:col>
      <xdr:colOff>444500</xdr:colOff>
      <xdr:row>14</xdr:row>
      <xdr:rowOff>101600</xdr:rowOff>
    </xdr:to>
    <xdr:graphicFrame macro="">
      <xdr:nvGraphicFramePr>
        <xdr:cNvPr id="2" name="Chart 1">
          <a:extLst>
            <a:ext uri="{FF2B5EF4-FFF2-40B4-BE49-F238E27FC236}">
              <a16:creationId xmlns:a16="http://schemas.microsoft.com/office/drawing/2014/main" id="{F2D62D5E-9786-E088-40AF-40F88975A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xdr:colOff>
      <xdr:row>9</xdr:row>
      <xdr:rowOff>9524</xdr:rowOff>
    </xdr:from>
    <xdr:to>
      <xdr:col>4</xdr:col>
      <xdr:colOff>666750</xdr:colOff>
      <xdr:row>19</xdr:row>
      <xdr:rowOff>61911</xdr:rowOff>
    </xdr:to>
    <xdr:graphicFrame macro="">
      <xdr:nvGraphicFramePr>
        <xdr:cNvPr id="2" name="Chart 1">
          <a:extLst>
            <a:ext uri="{FF2B5EF4-FFF2-40B4-BE49-F238E27FC236}">
              <a16:creationId xmlns:a16="http://schemas.microsoft.com/office/drawing/2014/main" id="{6DCA1277-60A6-3D77-D646-0F6DB2881C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542924</xdr:colOff>
      <xdr:row>9</xdr:row>
      <xdr:rowOff>19049</xdr:rowOff>
    </xdr:from>
    <xdr:to>
      <xdr:col>10</xdr:col>
      <xdr:colOff>590549</xdr:colOff>
      <xdr:row>19</xdr:row>
      <xdr:rowOff>133350</xdr:rowOff>
    </xdr:to>
    <xdr:graphicFrame macro="">
      <xdr:nvGraphicFramePr>
        <xdr:cNvPr id="3" name="Chart 2">
          <a:extLst>
            <a:ext uri="{FF2B5EF4-FFF2-40B4-BE49-F238E27FC236}">
              <a16:creationId xmlns:a16="http://schemas.microsoft.com/office/drawing/2014/main" id="{33CB0CD1-AAC2-6ACA-31B4-1FB654D8AD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918.990718287037" createdVersion="8" refreshedVersion="8" minRefreshableVersion="3" recordCount="12" xr:uid="{8C38B3B6-B4E5-8345-8830-4DCF9C8BAF33}">
  <cacheSource type="worksheet">
    <worksheetSource ref="A13:A25" sheet="Ratios"/>
  </cacheSource>
  <cacheFields count="1">
    <cacheField name="Leverag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TIE"/>
  </r>
  <r>
    <s v="Debt/Equity"/>
  </r>
  <r>
    <m/>
  </r>
  <r>
    <m/>
  </r>
  <r>
    <s v="Dupont Analysis"/>
  </r>
  <r>
    <s v="ROE"/>
  </r>
  <r>
    <s v="ROA"/>
  </r>
  <r>
    <s v="PM"/>
  </r>
  <r>
    <s v="Total Asset Turnover"/>
  </r>
  <r>
    <s v="Equity Multiplier"/>
  </r>
  <r>
    <m/>
  </r>
  <r>
    <s v="Market Valu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04F5B0A-2581-484B-B65D-3EECABF65D9E}"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1:C18" firstHeaderRow="1" firstDataRow="1" firstDataCol="0"/>
  <pivotFields count="1">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585A6-A2BC-E544-A2CC-E9AE2E4198ED}">
  <dimension ref="A1:M78"/>
  <sheetViews>
    <sheetView tabSelected="1" zoomScale="50" zoomScaleNormal="25" workbookViewId="0">
      <selection activeCell="H38" sqref="H38"/>
    </sheetView>
  </sheetViews>
  <sheetFormatPr baseColWidth="10" defaultColWidth="11" defaultRowHeight="16" x14ac:dyDescent="0.2"/>
  <cols>
    <col min="1" max="1" width="34.5" customWidth="1"/>
    <col min="2" max="2" width="15.1640625" customWidth="1"/>
    <col min="3" max="4" width="13" customWidth="1"/>
    <col min="5" max="5" width="12.83203125" customWidth="1"/>
    <col min="6" max="6" width="12.5" customWidth="1"/>
    <col min="8" max="9" width="11" customWidth="1"/>
  </cols>
  <sheetData>
    <row r="1" spans="1:13" ht="42" customHeight="1" x14ac:dyDescent="0.3">
      <c r="A1" s="2" t="s">
        <v>0</v>
      </c>
    </row>
    <row r="2" spans="1:13" ht="42" customHeight="1" x14ac:dyDescent="0.25">
      <c r="A2" s="3" t="s">
        <v>1</v>
      </c>
    </row>
    <row r="3" spans="1:13" ht="20" customHeight="1" x14ac:dyDescent="0.25">
      <c r="A3" s="17" t="s">
        <v>3</v>
      </c>
      <c r="B3" s="17" t="s">
        <v>2</v>
      </c>
      <c r="C3" s="17"/>
      <c r="D3" s="17"/>
      <c r="E3" s="17"/>
      <c r="F3" s="17"/>
    </row>
    <row r="4" spans="1:13" ht="20" customHeight="1" x14ac:dyDescent="0.25">
      <c r="A4" s="17"/>
      <c r="B4" s="17" t="s">
        <v>4</v>
      </c>
      <c r="C4" s="17" t="s">
        <v>5</v>
      </c>
      <c r="D4" s="17" t="s">
        <v>4</v>
      </c>
      <c r="E4" s="17" t="s">
        <v>5</v>
      </c>
      <c r="F4" s="17" t="s">
        <v>4</v>
      </c>
      <c r="G4" t="s">
        <v>6</v>
      </c>
      <c r="H4" s="3"/>
      <c r="I4" s="17"/>
      <c r="J4" s="20"/>
      <c r="K4" s="17"/>
      <c r="L4" s="20"/>
      <c r="M4" s="17"/>
    </row>
    <row r="5" spans="1:13" ht="19" x14ac:dyDescent="0.25">
      <c r="A5" s="3" t="s">
        <v>7</v>
      </c>
      <c r="B5" s="17">
        <v>2023</v>
      </c>
      <c r="C5" s="17"/>
      <c r="D5" s="17">
        <v>2022</v>
      </c>
      <c r="E5" s="17"/>
      <c r="F5" s="17">
        <v>2021</v>
      </c>
      <c r="H5" s="17"/>
      <c r="I5" s="17"/>
      <c r="J5" s="20"/>
      <c r="K5" s="17"/>
      <c r="L5" s="20"/>
      <c r="M5" s="17"/>
    </row>
    <row r="6" spans="1:13" ht="19" x14ac:dyDescent="0.25">
      <c r="A6" s="17" t="s">
        <v>8</v>
      </c>
      <c r="B6" s="18"/>
      <c r="C6" s="19"/>
      <c r="D6" s="18"/>
      <c r="E6" s="19"/>
      <c r="F6" s="18"/>
      <c r="H6" s="3"/>
      <c r="I6" s="17"/>
      <c r="J6" s="20"/>
      <c r="K6" s="17"/>
      <c r="L6" s="20"/>
      <c r="M6" s="17"/>
    </row>
    <row r="7" spans="1:13" ht="19" x14ac:dyDescent="0.25">
      <c r="A7" s="17" t="s">
        <v>9</v>
      </c>
      <c r="B7" s="18">
        <v>16483</v>
      </c>
      <c r="C7" s="20">
        <f>B7/D7-1</f>
        <v>0.11756729269780997</v>
      </c>
      <c r="D7" s="18">
        <v>14749</v>
      </c>
      <c r="E7" s="20">
        <f>D7/F7-1</f>
        <v>0.34216034216034208</v>
      </c>
      <c r="F7" s="18">
        <v>10989</v>
      </c>
      <c r="H7" s="17"/>
      <c r="I7" s="17"/>
      <c r="J7" s="20"/>
      <c r="K7" s="17"/>
      <c r="L7" s="20"/>
      <c r="M7" s="17"/>
    </row>
    <row r="8" spans="1:13" ht="19" x14ac:dyDescent="0.25">
      <c r="A8" s="17" t="s">
        <v>10</v>
      </c>
      <c r="B8" s="18">
        <v>6535</v>
      </c>
      <c r="C8" s="20">
        <f t="shared" ref="C8:C23" si="0">B8/D8-1</f>
        <v>0.17790194664744052</v>
      </c>
      <c r="D8" s="18">
        <v>5548</v>
      </c>
      <c r="E8" s="20">
        <f>D8/F8-1</f>
        <v>0.28843474222015786</v>
      </c>
      <c r="F8" s="18">
        <v>4306</v>
      </c>
      <c r="H8" s="3"/>
      <c r="I8" s="17"/>
      <c r="J8" s="20"/>
      <c r="K8" s="17"/>
      <c r="L8" s="20"/>
      <c r="M8" s="17"/>
    </row>
    <row r="9" spans="1:13" ht="19" x14ac:dyDescent="0.25">
      <c r="A9" s="3" t="s">
        <v>11</v>
      </c>
      <c r="B9" s="18">
        <v>23018</v>
      </c>
      <c r="C9" s="20">
        <f t="shared" si="0"/>
        <v>0.13405922057446906</v>
      </c>
      <c r="D9" s="18">
        <v>20297</v>
      </c>
      <c r="E9" s="20">
        <f t="shared" ref="E9:E23" si="1">D9/F9-1</f>
        <v>0.32703497875122589</v>
      </c>
      <c r="F9" s="18">
        <v>15295</v>
      </c>
      <c r="H9" s="17"/>
      <c r="I9" s="17"/>
      <c r="J9" s="20"/>
      <c r="K9" s="17"/>
      <c r="L9" s="20"/>
      <c r="M9" s="17"/>
    </row>
    <row r="10" spans="1:13" ht="19" x14ac:dyDescent="0.25">
      <c r="A10" s="17" t="s">
        <v>12</v>
      </c>
      <c r="B10" s="18"/>
      <c r="C10" s="20"/>
      <c r="D10" s="18"/>
      <c r="E10" s="20"/>
      <c r="F10" s="18"/>
      <c r="H10" s="3"/>
      <c r="I10" s="17"/>
      <c r="J10" s="20"/>
      <c r="K10" s="17"/>
      <c r="L10" s="20"/>
      <c r="M10" s="17"/>
    </row>
    <row r="11" spans="1:13" ht="19" x14ac:dyDescent="0.25">
      <c r="A11" s="17" t="s">
        <v>13</v>
      </c>
      <c r="B11" s="18">
        <v>13402</v>
      </c>
      <c r="C11" s="20">
        <f t="shared" si="0"/>
        <v>8.2465067442048401E-2</v>
      </c>
      <c r="D11" s="18">
        <v>12381</v>
      </c>
      <c r="E11" s="20">
        <f t="shared" si="1"/>
        <v>0.27049769112365318</v>
      </c>
      <c r="F11" s="18">
        <v>9745</v>
      </c>
    </row>
    <row r="12" spans="1:13" ht="19" x14ac:dyDescent="0.25">
      <c r="A12" s="17" t="s">
        <v>14</v>
      </c>
      <c r="B12" s="18">
        <v>5256</v>
      </c>
      <c r="C12" s="20">
        <f t="shared" si="0"/>
        <v>0.14186400173799685</v>
      </c>
      <c r="D12" s="18">
        <v>4603</v>
      </c>
      <c r="E12" s="20">
        <f t="shared" si="1"/>
        <v>0.30249009620826262</v>
      </c>
      <c r="F12" s="18">
        <v>3534</v>
      </c>
    </row>
    <row r="13" spans="1:13" ht="19" x14ac:dyDescent="0.25">
      <c r="A13" s="17" t="s">
        <v>15</v>
      </c>
      <c r="B13" s="18">
        <v>226</v>
      </c>
      <c r="C13" s="20">
        <f t="shared" si="0"/>
        <v>-5.8333333333333348E-2</v>
      </c>
      <c r="D13" s="18">
        <v>240</v>
      </c>
      <c r="E13" s="20">
        <f>D13/F13-1</f>
        <v>0.17647058823529416</v>
      </c>
      <c r="F13" s="18">
        <v>204</v>
      </c>
    </row>
    <row r="14" spans="1:13" ht="19" x14ac:dyDescent="0.25">
      <c r="A14" s="17" t="s">
        <v>16</v>
      </c>
      <c r="B14" s="18">
        <v>51</v>
      </c>
      <c r="C14" s="20"/>
      <c r="D14" s="18"/>
      <c r="E14" s="20"/>
      <c r="F14" s="18"/>
    </row>
    <row r="15" spans="1:13" ht="19" x14ac:dyDescent="0.25">
      <c r="A15" s="17" t="s">
        <v>17</v>
      </c>
      <c r="B15" s="17"/>
      <c r="C15" s="20"/>
      <c r="D15" s="17">
        <v>366</v>
      </c>
      <c r="E15" s="20">
        <f t="shared" si="1"/>
        <v>29.5</v>
      </c>
      <c r="F15" s="18">
        <v>12</v>
      </c>
    </row>
    <row r="16" spans="1:13" ht="19" x14ac:dyDescent="0.25">
      <c r="A16" s="3" t="s">
        <v>18</v>
      </c>
      <c r="B16" s="18">
        <v>18935</v>
      </c>
      <c r="C16" s="20">
        <f t="shared" si="0"/>
        <v>7.6463899943149505E-2</v>
      </c>
      <c r="D16" s="18">
        <v>17590</v>
      </c>
      <c r="E16" s="20">
        <f t="shared" si="1"/>
        <v>0.30344572063727315</v>
      </c>
      <c r="F16" s="18">
        <v>13495</v>
      </c>
    </row>
    <row r="17" spans="1:6" ht="19" x14ac:dyDescent="0.25">
      <c r="A17" s="17" t="s">
        <v>19</v>
      </c>
      <c r="B17" s="18"/>
      <c r="C17" s="20"/>
      <c r="D17" s="17"/>
      <c r="E17" s="20"/>
      <c r="F17" s="18"/>
    </row>
    <row r="18" spans="1:6" ht="19" x14ac:dyDescent="0.25">
      <c r="A18" s="17" t="s">
        <v>20</v>
      </c>
      <c r="B18" s="18">
        <v>4083</v>
      </c>
      <c r="C18" s="20">
        <f t="shared" si="0"/>
        <v>0.50831178426302182</v>
      </c>
      <c r="D18" s="18">
        <v>2707</v>
      </c>
      <c r="E18" s="20">
        <f t="shared" si="1"/>
        <v>0.50388888888888883</v>
      </c>
      <c r="F18" s="18">
        <v>1800</v>
      </c>
    </row>
    <row r="19" spans="1:6" ht="19" x14ac:dyDescent="0.25">
      <c r="A19" s="17" t="s">
        <v>21</v>
      </c>
      <c r="B19" s="18">
        <v>-395</v>
      </c>
      <c r="C19" s="20">
        <f t="shared" si="0"/>
        <v>-0.14686825053995678</v>
      </c>
      <c r="D19" s="18">
        <v>-463</v>
      </c>
      <c r="E19" s="20">
        <f t="shared" si="1"/>
        <v>-0.10961538461538467</v>
      </c>
      <c r="F19" s="18">
        <v>-520</v>
      </c>
    </row>
    <row r="20" spans="1:6" ht="19" x14ac:dyDescent="0.25">
      <c r="A20" s="3" t="s">
        <v>22</v>
      </c>
      <c r="B20" s="18">
        <v>-84</v>
      </c>
      <c r="C20" s="20">
        <f t="shared" si="0"/>
        <v>0.35483870967741926</v>
      </c>
      <c r="D20" s="18">
        <v>-62</v>
      </c>
      <c r="E20" s="20">
        <f t="shared" si="1"/>
        <v>0.82352941176470584</v>
      </c>
      <c r="F20" s="18">
        <v>-34</v>
      </c>
    </row>
    <row r="21" spans="1:6" ht="19" x14ac:dyDescent="0.25">
      <c r="A21" s="17" t="s">
        <v>23</v>
      </c>
      <c r="B21" s="18">
        <v>3363</v>
      </c>
      <c r="C21" s="20">
        <f t="shared" si="0"/>
        <v>0.59383886255924168</v>
      </c>
      <c r="D21" s="18">
        <v>2110</v>
      </c>
      <c r="E21" s="20">
        <f t="shared" si="1"/>
        <v>0.68530351437699677</v>
      </c>
      <c r="F21" s="18">
        <v>1252</v>
      </c>
    </row>
    <row r="22" spans="1:6" ht="19" x14ac:dyDescent="0.25">
      <c r="A22" s="3" t="s">
        <v>24</v>
      </c>
      <c r="B22" s="18">
        <v>-701</v>
      </c>
      <c r="C22" s="20">
        <f t="shared" si="0"/>
        <v>0.36116504854368925</v>
      </c>
      <c r="D22" s="18">
        <v>-515</v>
      </c>
      <c r="E22" s="20">
        <f t="shared" si="1"/>
        <v>1.3842592592592591</v>
      </c>
      <c r="F22" s="18">
        <v>-216</v>
      </c>
    </row>
    <row r="23" spans="1:6" ht="19" x14ac:dyDescent="0.25">
      <c r="A23" s="17"/>
      <c r="B23" s="18">
        <v>2662</v>
      </c>
      <c r="C23" s="20">
        <f t="shared" si="0"/>
        <v>0.66896551724137931</v>
      </c>
      <c r="D23" s="18">
        <v>1595</v>
      </c>
      <c r="E23" s="20">
        <f t="shared" si="1"/>
        <v>8.65122615803815E-2</v>
      </c>
      <c r="F23" s="18">
        <v>1468</v>
      </c>
    </row>
    <row r="24" spans="1:6" ht="19" x14ac:dyDescent="0.25">
      <c r="A24" s="17"/>
      <c r="B24" s="17"/>
      <c r="C24" s="17"/>
      <c r="D24" s="17"/>
      <c r="E24" s="17"/>
      <c r="F24" s="17"/>
    </row>
    <row r="25" spans="1:6" ht="19" x14ac:dyDescent="0.25">
      <c r="A25" s="17"/>
      <c r="B25" s="17"/>
      <c r="C25" s="17"/>
      <c r="D25" s="17"/>
      <c r="E25" s="17"/>
      <c r="F25" s="17"/>
    </row>
    <row r="26" spans="1:6" ht="19" x14ac:dyDescent="0.25">
      <c r="A26" s="3" t="s">
        <v>25</v>
      </c>
      <c r="B26" s="17"/>
      <c r="C26" s="17"/>
      <c r="D26" s="17"/>
      <c r="E26" s="17"/>
      <c r="F26" s="17"/>
    </row>
    <row r="27" spans="1:6" ht="19" x14ac:dyDescent="0.25">
      <c r="A27" s="17"/>
      <c r="B27" s="17">
        <v>2023</v>
      </c>
      <c r="C27" s="17" t="s">
        <v>5</v>
      </c>
      <c r="D27" s="18">
        <v>2022</v>
      </c>
      <c r="E27" s="18" t="s">
        <v>5</v>
      </c>
      <c r="F27" s="17">
        <v>2021</v>
      </c>
    </row>
    <row r="28" spans="1:6" ht="19" x14ac:dyDescent="0.25">
      <c r="A28" s="17" t="s">
        <v>26</v>
      </c>
      <c r="B28" s="17"/>
      <c r="C28" s="17"/>
      <c r="D28" s="17"/>
      <c r="E28" s="17"/>
      <c r="F28" s="17"/>
    </row>
    <row r="29" spans="1:6" ht="19" x14ac:dyDescent="0.25">
      <c r="A29" s="3" t="s">
        <v>27</v>
      </c>
      <c r="B29" s="17"/>
      <c r="C29" s="17"/>
      <c r="D29" s="17"/>
      <c r="E29" s="17"/>
      <c r="F29" s="17"/>
    </row>
    <row r="30" spans="1:6" ht="19" x14ac:dyDescent="0.25">
      <c r="A30" s="3" t="s">
        <v>28</v>
      </c>
      <c r="B30" s="17"/>
      <c r="C30" s="17"/>
      <c r="D30" s="17"/>
      <c r="E30" s="20"/>
      <c r="F30" s="17"/>
    </row>
    <row r="31" spans="1:6" ht="19" x14ac:dyDescent="0.25">
      <c r="A31" s="17" t="s">
        <v>29</v>
      </c>
      <c r="B31" s="17"/>
      <c r="C31" s="17"/>
      <c r="D31" s="17"/>
      <c r="E31" s="20"/>
      <c r="F31" s="17"/>
    </row>
    <row r="32" spans="1:6" ht="19" x14ac:dyDescent="0.25">
      <c r="A32" s="17" t="s">
        <v>30</v>
      </c>
      <c r="B32" s="17">
        <v>2264</v>
      </c>
      <c r="C32" s="20">
        <f>B32/D32-1</f>
        <v>-3.4953111679454363E-2</v>
      </c>
      <c r="D32" s="17">
        <v>2346</v>
      </c>
      <c r="E32" s="20">
        <f>D32/F32-1</f>
        <v>-0.22930354796320629</v>
      </c>
      <c r="F32" s="17">
        <v>3044</v>
      </c>
    </row>
    <row r="33" spans="1:6" ht="19" x14ac:dyDescent="0.25">
      <c r="A33" s="17" t="s">
        <v>101</v>
      </c>
      <c r="B33" s="17">
        <v>4860</v>
      </c>
      <c r="C33" s="20">
        <f t="shared" ref="C33:C78" si="2">B33/D33-1</f>
        <v>5.035660255024843E-2</v>
      </c>
      <c r="D33" s="17">
        <v>4627</v>
      </c>
      <c r="E33" s="20">
        <f t="shared" ref="E33:E78" si="3">D33/F33-1</f>
        <v>0.26213857064920898</v>
      </c>
      <c r="F33" s="17">
        <v>3666</v>
      </c>
    </row>
    <row r="34" spans="1:6" ht="19" x14ac:dyDescent="0.25">
      <c r="A34" s="17" t="s">
        <v>31</v>
      </c>
      <c r="B34" s="17">
        <v>3226</v>
      </c>
      <c r="C34" s="20">
        <f t="shared" si="2"/>
        <v>0.10366062264796438</v>
      </c>
      <c r="D34" s="17">
        <v>2923</v>
      </c>
      <c r="E34" s="20">
        <f t="shared" si="3"/>
        <v>0.23803473104616679</v>
      </c>
      <c r="F34" s="17">
        <v>2361</v>
      </c>
    </row>
    <row r="35" spans="1:6" ht="19" x14ac:dyDescent="0.25">
      <c r="A35" s="17"/>
      <c r="B35" s="17">
        <v>1193</v>
      </c>
      <c r="C35" s="20">
        <f t="shared" si="2"/>
        <v>0.1297348484848484</v>
      </c>
      <c r="D35" s="17">
        <v>1056</v>
      </c>
      <c r="E35" s="20">
        <f t="shared" si="3"/>
        <v>0.21100917431192667</v>
      </c>
      <c r="F35" s="17">
        <v>872</v>
      </c>
    </row>
    <row r="36" spans="1:6" ht="19" x14ac:dyDescent="0.25">
      <c r="A36" s="3" t="s">
        <v>32</v>
      </c>
      <c r="B36" s="17"/>
      <c r="C36" s="20"/>
      <c r="D36" s="17"/>
      <c r="E36" s="20"/>
      <c r="F36" s="17"/>
    </row>
    <row r="37" spans="1:6" ht="19" x14ac:dyDescent="0.25">
      <c r="A37" s="17" t="s">
        <v>33</v>
      </c>
      <c r="B37" s="17">
        <v>11543</v>
      </c>
      <c r="C37" s="20">
        <f t="shared" si="2"/>
        <v>5.3962746530314076E-2</v>
      </c>
      <c r="D37" s="17">
        <v>10952</v>
      </c>
      <c r="E37" s="20">
        <f t="shared" si="3"/>
        <v>0.10147842703409427</v>
      </c>
      <c r="F37" s="17">
        <v>9943</v>
      </c>
    </row>
    <row r="38" spans="1:6" ht="19" x14ac:dyDescent="0.25">
      <c r="A38" s="17" t="s">
        <v>34</v>
      </c>
      <c r="B38" s="17">
        <v>4900</v>
      </c>
      <c r="C38" s="20">
        <f t="shared" si="2"/>
        <v>0.12695492180312784</v>
      </c>
      <c r="D38" s="17">
        <v>4348</v>
      </c>
      <c r="E38" s="20">
        <f t="shared" si="3"/>
        <v>5.0855293573739413E-3</v>
      </c>
      <c r="F38" s="17">
        <v>4326</v>
      </c>
    </row>
    <row r="39" spans="1:6" ht="19" x14ac:dyDescent="0.25">
      <c r="A39" s="17" t="s">
        <v>35</v>
      </c>
      <c r="B39" s="17">
        <v>2850</v>
      </c>
      <c r="C39" s="20">
        <f t="shared" si="2"/>
        <v>7.4231177094379319E-3</v>
      </c>
      <c r="D39" s="17">
        <v>2829</v>
      </c>
      <c r="E39" s="20">
        <f t="shared" si="3"/>
        <v>-4.924375659514646E-3</v>
      </c>
      <c r="F39" s="17">
        <v>2843</v>
      </c>
    </row>
    <row r="40" spans="1:6" ht="19" x14ac:dyDescent="0.25">
      <c r="A40" s="17" t="s">
        <v>36</v>
      </c>
      <c r="B40" s="17">
        <v>2505</v>
      </c>
      <c r="C40" s="20">
        <f t="shared" si="2"/>
        <v>-4.9696509863429439E-2</v>
      </c>
      <c r="D40" s="17">
        <v>2636</v>
      </c>
      <c r="E40" s="20">
        <f t="shared" si="3"/>
        <v>-2.1892393320964709E-2</v>
      </c>
      <c r="F40" s="17">
        <v>2695</v>
      </c>
    </row>
    <row r="41" spans="1:6" ht="19" x14ac:dyDescent="0.25">
      <c r="A41" s="17" t="s">
        <v>37</v>
      </c>
      <c r="B41" s="17">
        <v>1088</v>
      </c>
      <c r="C41" s="20">
        <f t="shared" si="2"/>
        <v>0.19167579408543256</v>
      </c>
      <c r="D41" s="17">
        <v>913</v>
      </c>
      <c r="E41" s="20">
        <f t="shared" si="3"/>
        <v>-2.24839400428265E-2</v>
      </c>
      <c r="F41" s="17">
        <v>934</v>
      </c>
    </row>
    <row r="42" spans="1:6" ht="19" x14ac:dyDescent="0.25">
      <c r="A42" s="3" t="s">
        <v>38</v>
      </c>
      <c r="B42" s="17">
        <v>1797</v>
      </c>
      <c r="C42" s="20">
        <f t="shared" si="2"/>
        <v>0.13950538998097661</v>
      </c>
      <c r="D42" s="17">
        <v>1577</v>
      </c>
      <c r="E42" s="20">
        <f t="shared" si="3"/>
        <v>-1.8987341772152E-3</v>
      </c>
      <c r="F42" s="17">
        <v>1580</v>
      </c>
    </row>
    <row r="43" spans="1:6" ht="19" x14ac:dyDescent="0.25">
      <c r="A43" s="17"/>
      <c r="B43" s="17">
        <v>24683</v>
      </c>
      <c r="C43" s="20">
        <f t="shared" si="2"/>
        <v>6.1406149215222472E-2</v>
      </c>
      <c r="D43" s="17">
        <v>23255</v>
      </c>
      <c r="E43" s="20">
        <f t="shared" si="3"/>
        <v>4.1844003404865271E-2</v>
      </c>
      <c r="F43" s="17">
        <v>22321</v>
      </c>
    </row>
    <row r="44" spans="1:6" ht="19" x14ac:dyDescent="0.25">
      <c r="A44" s="3" t="s">
        <v>39</v>
      </c>
      <c r="B44" s="17"/>
      <c r="C44" s="20"/>
      <c r="D44" s="17"/>
      <c r="E44" s="20"/>
      <c r="F44" s="17"/>
    </row>
    <row r="45" spans="1:6" ht="19" x14ac:dyDescent="0.25">
      <c r="A45" s="3" t="s">
        <v>40</v>
      </c>
      <c r="B45" s="17"/>
      <c r="C45" s="20"/>
      <c r="D45" s="17"/>
      <c r="E45" s="20"/>
      <c r="F45" s="17"/>
    </row>
    <row r="46" spans="1:6" ht="19" x14ac:dyDescent="0.25">
      <c r="A46" s="17" t="s">
        <v>41</v>
      </c>
      <c r="B46" s="17"/>
      <c r="C46" s="20"/>
      <c r="D46" s="17"/>
      <c r="E46" s="20"/>
      <c r="F46" s="17"/>
    </row>
    <row r="47" spans="1:6" ht="19" x14ac:dyDescent="0.25">
      <c r="A47" s="17" t="s">
        <v>42</v>
      </c>
      <c r="B47" s="17">
        <v>3147</v>
      </c>
      <c r="C47" s="20">
        <f t="shared" si="2"/>
        <v>8.3306632489585919E-3</v>
      </c>
      <c r="D47" s="17">
        <v>3121</v>
      </c>
      <c r="E47" s="20">
        <f t="shared" si="3"/>
        <v>0.32639184020399492</v>
      </c>
      <c r="F47" s="17">
        <v>2353</v>
      </c>
    </row>
    <row r="48" spans="1:6" ht="19" x14ac:dyDescent="0.25">
      <c r="A48" s="17" t="s">
        <v>43</v>
      </c>
      <c r="B48" s="17">
        <v>689</v>
      </c>
      <c r="C48" s="20">
        <f t="shared" si="2"/>
        <v>8.6750788643533028E-2</v>
      </c>
      <c r="D48" s="17">
        <v>634</v>
      </c>
      <c r="E48" s="20">
        <f t="shared" si="3"/>
        <v>0.28600405679513186</v>
      </c>
      <c r="F48" s="17">
        <v>493</v>
      </c>
    </row>
    <row r="49" spans="1:6" ht="19" x14ac:dyDescent="0.25">
      <c r="A49" s="17" t="s">
        <v>44</v>
      </c>
      <c r="B49" s="17">
        <v>390</v>
      </c>
      <c r="C49" s="20">
        <f t="shared" si="2"/>
        <v>0.32653061224489788</v>
      </c>
      <c r="D49" s="17">
        <v>294</v>
      </c>
      <c r="E49" s="20">
        <f t="shared" si="3"/>
        <v>6.8493150684931781E-3</v>
      </c>
      <c r="F49" s="17">
        <v>292</v>
      </c>
    </row>
    <row r="50" spans="1:6" ht="19" x14ac:dyDescent="0.25">
      <c r="A50" s="17" t="s">
        <v>45</v>
      </c>
      <c r="B50" s="17">
        <v>370</v>
      </c>
      <c r="C50" s="20">
        <f t="shared" si="2"/>
        <v>6.0171919770773741E-2</v>
      </c>
      <c r="D50" s="17">
        <v>349</v>
      </c>
      <c r="E50" s="20">
        <f t="shared" si="3"/>
        <v>0.33716475095785436</v>
      </c>
      <c r="F50" s="17">
        <v>261</v>
      </c>
    </row>
    <row r="51" spans="1:6" ht="19" x14ac:dyDescent="0.25">
      <c r="A51" s="17" t="s">
        <v>46</v>
      </c>
      <c r="B51" s="17">
        <v>262</v>
      </c>
      <c r="C51" s="20">
        <f t="shared" si="2"/>
        <v>0.16964285714285721</v>
      </c>
      <c r="D51" s="17">
        <v>224</v>
      </c>
      <c r="E51" s="20">
        <f t="shared" si="3"/>
        <v>-6.6666666666666652E-2</v>
      </c>
      <c r="F51" s="17">
        <v>240</v>
      </c>
    </row>
    <row r="52" spans="1:6" ht="19" x14ac:dyDescent="0.25">
      <c r="A52" s="3" t="s">
        <v>47</v>
      </c>
      <c r="B52" s="17">
        <v>750</v>
      </c>
      <c r="C52" s="20">
        <f t="shared" si="2"/>
        <v>3.7344398340249052E-2</v>
      </c>
      <c r="D52" s="17">
        <v>723</v>
      </c>
      <c r="E52" s="20">
        <f t="shared" si="3"/>
        <v>8.3958020989505222E-2</v>
      </c>
      <c r="F52" s="17">
        <v>667</v>
      </c>
    </row>
    <row r="53" spans="1:6" ht="19" x14ac:dyDescent="0.25">
      <c r="A53" s="17" t="s">
        <v>48</v>
      </c>
      <c r="B53" s="17">
        <v>5608</v>
      </c>
      <c r="C53" s="20">
        <f t="shared" si="2"/>
        <v>4.9204864359214229E-2</v>
      </c>
      <c r="D53" s="17">
        <v>5345</v>
      </c>
      <c r="E53" s="20">
        <f t="shared" si="3"/>
        <v>0.24129122155132365</v>
      </c>
      <c r="F53" s="17">
        <v>4306</v>
      </c>
    </row>
    <row r="54" spans="1:6" ht="19" x14ac:dyDescent="0.25">
      <c r="A54" s="17" t="s">
        <v>49</v>
      </c>
      <c r="B54" s="17">
        <v>7636</v>
      </c>
      <c r="C54" s="20">
        <f t="shared" si="2"/>
        <v>-3.6831483350151406E-2</v>
      </c>
      <c r="D54" s="17">
        <v>7928</v>
      </c>
      <c r="E54" s="20">
        <f t="shared" si="3"/>
        <v>-0.13136846718527451</v>
      </c>
      <c r="F54" s="17">
        <v>9127</v>
      </c>
    </row>
    <row r="55" spans="1:6" ht="19" x14ac:dyDescent="0.25">
      <c r="A55" s="17" t="s">
        <v>50</v>
      </c>
      <c r="B55" s="17">
        <v>911</v>
      </c>
      <c r="C55" s="20">
        <f t="shared" si="2"/>
        <v>0.1517067003792667</v>
      </c>
      <c r="D55" s="17">
        <v>791</v>
      </c>
      <c r="E55" s="20">
        <f t="shared" si="3"/>
        <v>-6.390532544378702E-2</v>
      </c>
      <c r="F55" s="17">
        <v>845</v>
      </c>
    </row>
    <row r="56" spans="1:6" ht="19" x14ac:dyDescent="0.25">
      <c r="A56" s="17" t="s">
        <v>51</v>
      </c>
      <c r="B56" s="17">
        <v>408</v>
      </c>
      <c r="C56" s="20">
        <f t="shared" si="2"/>
        <v>0.96153846153846145</v>
      </c>
      <c r="D56" s="17">
        <v>208</v>
      </c>
      <c r="E56" s="20">
        <f t="shared" si="3"/>
        <v>-0.5772357723577235</v>
      </c>
      <c r="F56" s="17">
        <v>492</v>
      </c>
    </row>
    <row r="57" spans="1:6" ht="19" x14ac:dyDescent="0.25">
      <c r="A57" s="3" t="s">
        <v>52</v>
      </c>
      <c r="B57" s="17">
        <v>687</v>
      </c>
      <c r="C57" s="20">
        <f t="shared" si="2"/>
        <v>-0.14764267990074442</v>
      </c>
      <c r="D57" s="17">
        <v>806</v>
      </c>
      <c r="E57" s="20">
        <f t="shared" si="3"/>
        <v>-2.0656136087484844E-2</v>
      </c>
      <c r="F57" s="17">
        <v>823</v>
      </c>
    </row>
    <row r="58" spans="1:6" ht="19" x14ac:dyDescent="0.25">
      <c r="A58" s="3" t="s">
        <v>53</v>
      </c>
      <c r="B58" s="17">
        <v>15250</v>
      </c>
      <c r="C58" s="20">
        <f t="shared" si="2"/>
        <v>-1.8327006152637493E-3</v>
      </c>
      <c r="D58" s="17">
        <v>15278</v>
      </c>
      <c r="E58" s="20">
        <f t="shared" si="3"/>
        <v>-2.0201372410697083E-2</v>
      </c>
      <c r="F58" s="17">
        <v>15593</v>
      </c>
    </row>
    <row r="59" spans="1:6" ht="19" x14ac:dyDescent="0.25">
      <c r="A59" s="17" t="s">
        <v>54</v>
      </c>
      <c r="B59" s="17"/>
      <c r="C59" s="20"/>
      <c r="D59" s="17"/>
      <c r="E59" s="20"/>
      <c r="F59" s="17"/>
    </row>
    <row r="60" spans="1:6" ht="19" x14ac:dyDescent="0.25">
      <c r="A60" s="17" t="s">
        <v>55</v>
      </c>
      <c r="B60" s="17">
        <v>2663</v>
      </c>
      <c r="C60" s="20">
        <f t="shared" si="2"/>
        <v>-3.7537537537535304E-4</v>
      </c>
      <c r="D60" s="17">
        <v>2664</v>
      </c>
      <c r="E60" s="20">
        <f t="shared" si="3"/>
        <v>-3.7523452157595116E-4</v>
      </c>
      <c r="F60" s="17">
        <v>2665</v>
      </c>
    </row>
    <row r="61" spans="1:6" ht="19" x14ac:dyDescent="0.25">
      <c r="A61" s="17" t="s">
        <v>56</v>
      </c>
      <c r="B61" s="17">
        <v>63</v>
      </c>
      <c r="C61" s="20">
        <f t="shared" si="2"/>
        <v>5.0000000000000044E-2</v>
      </c>
      <c r="D61" s="17">
        <v>60</v>
      </c>
      <c r="E61" s="20">
        <f t="shared" si="3"/>
        <v>0.875</v>
      </c>
      <c r="F61" s="17">
        <v>32</v>
      </c>
    </row>
    <row r="62" spans="1:6" ht="19" x14ac:dyDescent="0.25">
      <c r="A62" s="17" t="s">
        <v>57</v>
      </c>
      <c r="B62" s="17">
        <v>-331</v>
      </c>
      <c r="C62" s="20">
        <f t="shared" si="2"/>
        <v>0.4391304347826086</v>
      </c>
      <c r="D62" s="17">
        <v>-230</v>
      </c>
      <c r="E62" s="20">
        <f t="shared" si="3"/>
        <v>0.25683060109289624</v>
      </c>
      <c r="F62" s="17">
        <v>-183</v>
      </c>
    </row>
    <row r="63" spans="1:6" ht="19" x14ac:dyDescent="0.25">
      <c r="A63" s="17" t="s">
        <v>58</v>
      </c>
      <c r="B63" s="17">
        <v>12536</v>
      </c>
      <c r="C63" s="20">
        <f t="shared" si="2"/>
        <v>0.18577374195989416</v>
      </c>
      <c r="D63" s="17">
        <v>10572</v>
      </c>
      <c r="E63" s="20">
        <f t="shared" si="3"/>
        <v>8.8774459320288379E-2</v>
      </c>
      <c r="F63" s="17">
        <v>9710</v>
      </c>
    </row>
    <row r="64" spans="1:6" ht="19" x14ac:dyDescent="0.25">
      <c r="A64" s="3" t="s">
        <v>59</v>
      </c>
      <c r="B64" s="17">
        <v>-5540</v>
      </c>
      <c r="C64" s="20">
        <f t="shared" si="2"/>
        <v>8.4573218480814338E-2</v>
      </c>
      <c r="D64" s="17">
        <v>-5108</v>
      </c>
      <c r="E64" s="20">
        <f t="shared" si="3"/>
        <v>-7.3126474324079149E-2</v>
      </c>
      <c r="F64" s="17">
        <v>-5511</v>
      </c>
    </row>
    <row r="65" spans="1:6" ht="19" x14ac:dyDescent="0.25">
      <c r="A65" s="17" t="s">
        <v>60</v>
      </c>
      <c r="B65" s="17">
        <v>9391</v>
      </c>
      <c r="C65" s="20">
        <f t="shared" si="2"/>
        <v>0.18155510820332155</v>
      </c>
      <c r="D65" s="17">
        <v>7948</v>
      </c>
      <c r="E65" s="20">
        <f t="shared" si="3"/>
        <v>0.18397139877848945</v>
      </c>
      <c r="F65" s="17">
        <v>6713</v>
      </c>
    </row>
    <row r="66" spans="1:6" ht="19" x14ac:dyDescent="0.25">
      <c r="A66" s="3" t="s">
        <v>61</v>
      </c>
      <c r="B66" s="17">
        <v>42</v>
      </c>
      <c r="C66" s="20">
        <f t="shared" si="2"/>
        <v>0.44827586206896552</v>
      </c>
      <c r="D66" s="17">
        <v>29</v>
      </c>
      <c r="E66" s="20">
        <f t="shared" si="3"/>
        <v>0.93333333333333335</v>
      </c>
      <c r="F66" s="17">
        <v>15</v>
      </c>
    </row>
    <row r="67" spans="1:6" ht="19" x14ac:dyDescent="0.25">
      <c r="A67" s="3" t="s">
        <v>62</v>
      </c>
      <c r="B67" s="17">
        <v>9433</v>
      </c>
      <c r="C67" s="20">
        <f t="shared" si="2"/>
        <v>0.18252475868120843</v>
      </c>
      <c r="D67" s="17">
        <v>7977</v>
      </c>
      <c r="E67" s="20">
        <f t="shared" si="3"/>
        <v>0.18564209274673016</v>
      </c>
      <c r="F67" s="17">
        <v>6728</v>
      </c>
    </row>
    <row r="68" spans="1:6" ht="19" x14ac:dyDescent="0.25">
      <c r="A68" s="17"/>
      <c r="B68" s="18">
        <v>24683</v>
      </c>
      <c r="C68" s="20">
        <f t="shared" si="2"/>
        <v>6.1406149215222472E-2</v>
      </c>
      <c r="D68" s="18">
        <v>23255</v>
      </c>
      <c r="E68" s="20">
        <f t="shared" si="3"/>
        <v>4.1844003404865271E-2</v>
      </c>
      <c r="F68" s="18">
        <v>22321</v>
      </c>
    </row>
    <row r="69" spans="1:6" ht="19" x14ac:dyDescent="0.25">
      <c r="A69" s="3"/>
      <c r="B69" s="17"/>
      <c r="C69" s="20"/>
      <c r="D69" s="17"/>
      <c r="E69" s="20"/>
      <c r="F69" s="17"/>
    </row>
    <row r="70" spans="1:6" ht="19" x14ac:dyDescent="0.25">
      <c r="A70" s="17"/>
      <c r="B70" s="17"/>
      <c r="C70" s="20"/>
      <c r="D70" s="17"/>
      <c r="E70" s="20"/>
      <c r="F70" s="17"/>
    </row>
    <row r="71" spans="1:6" ht="19" x14ac:dyDescent="0.25">
      <c r="A71" s="3" t="s">
        <v>63</v>
      </c>
      <c r="B71" s="17"/>
      <c r="C71" s="20"/>
      <c r="D71" s="17"/>
      <c r="E71" s="20"/>
      <c r="F71" s="17"/>
    </row>
    <row r="72" spans="1:6" ht="19" x14ac:dyDescent="0.25">
      <c r="A72" s="17" t="s">
        <v>64</v>
      </c>
      <c r="B72" s="17">
        <f>(B37/B53)</f>
        <v>2.0583095577746078</v>
      </c>
      <c r="C72" s="20">
        <f t="shared" si="2"/>
        <v>4.5347503931043587E-3</v>
      </c>
      <c r="D72" s="17">
        <f t="shared" ref="D72:F72" si="4">(D37/D53)</f>
        <v>2.0490177736202058</v>
      </c>
      <c r="E72" s="20">
        <f t="shared" si="3"/>
        <v>-0.11263496598525524</v>
      </c>
      <c r="F72" s="17">
        <f t="shared" si="4"/>
        <v>2.3091035764050161</v>
      </c>
    </row>
    <row r="73" spans="1:6" ht="19" x14ac:dyDescent="0.25">
      <c r="A73" s="3" t="s">
        <v>65</v>
      </c>
      <c r="B73" s="17">
        <f>(B54/B37)</f>
        <v>0.66152646625660572</v>
      </c>
      <c r="C73" s="20">
        <f t="shared" si="2"/>
        <v>-8.6145577895768599E-2</v>
      </c>
      <c r="D73" s="17">
        <f t="shared" ref="D73:F73" si="5">(D54/D37)</f>
        <v>0.7238860482103725</v>
      </c>
      <c r="E73" s="20">
        <f t="shared" si="3"/>
        <v>-0.21139487483776342</v>
      </c>
      <c r="F73" s="17">
        <f t="shared" si="5"/>
        <v>0.91793221361762045</v>
      </c>
    </row>
    <row r="74" spans="1:6" ht="19" x14ac:dyDescent="0.25">
      <c r="A74" s="17" t="s">
        <v>66</v>
      </c>
      <c r="B74" s="17">
        <f>(B32+B33/B53)</f>
        <v>2264.8666191155494</v>
      </c>
      <c r="C74" s="20">
        <f t="shared" si="2"/>
        <v>-3.493981390679457E-2</v>
      </c>
      <c r="D74" s="17">
        <f t="shared" ref="D74:F74" si="6">(D32+D33/D53)</f>
        <v>2346.865668849392</v>
      </c>
      <c r="E74" s="20">
        <f t="shared" si="3"/>
        <v>-0.22923473643648695</v>
      </c>
      <c r="F74" s="17">
        <f t="shared" si="6"/>
        <v>3044.8513701811426</v>
      </c>
    </row>
    <row r="75" spans="1:6" ht="19" x14ac:dyDescent="0.25">
      <c r="A75" s="3" t="s">
        <v>67</v>
      </c>
      <c r="B75" s="17">
        <v>5.9762000000000004</v>
      </c>
      <c r="C75" s="20">
        <f t="shared" si="2"/>
        <v>-9.6373063262352954E-2</v>
      </c>
      <c r="D75" s="17">
        <v>6.6135700000000002</v>
      </c>
      <c r="E75" s="20">
        <f t="shared" si="3"/>
        <v>0.13095010089264325</v>
      </c>
      <c r="F75" s="17">
        <v>5.8478000000000003</v>
      </c>
    </row>
    <row r="76" spans="1:6" ht="19" x14ac:dyDescent="0.25">
      <c r="A76" s="17" t="s">
        <v>68</v>
      </c>
      <c r="B76" s="17">
        <v>0.23</v>
      </c>
      <c r="C76" s="20">
        <f t="shared" si="2"/>
        <v>-4.166666666666663E-2</v>
      </c>
      <c r="D76" s="17">
        <v>0.24</v>
      </c>
      <c r="E76" s="20">
        <f t="shared" si="3"/>
        <v>0.26315789473684204</v>
      </c>
      <c r="F76" s="17">
        <v>0.19</v>
      </c>
    </row>
    <row r="77" spans="1:6" ht="19" x14ac:dyDescent="0.25">
      <c r="A77" s="3" t="s">
        <v>69</v>
      </c>
      <c r="B77" s="17">
        <f>(B54+B67)/B54</f>
        <v>2.2353326348873757</v>
      </c>
      <c r="C77" s="20">
        <f t="shared" si="2"/>
        <v>0.11422301976655858</v>
      </c>
      <c r="D77" s="17">
        <f>(D54+D67)/D54</f>
        <v>2.0061806256306762</v>
      </c>
      <c r="E77" s="20">
        <f t="shared" si="3"/>
        <v>0.15486663955415825</v>
      </c>
      <c r="F77" s="17">
        <f>(F54+F67)/F54</f>
        <v>1.7371535006026078</v>
      </c>
    </row>
    <row r="78" spans="1:6" ht="19" x14ac:dyDescent="0.25">
      <c r="B78" s="17">
        <f>(B54/B67)</f>
        <v>0.80949856885402316</v>
      </c>
      <c r="C78" s="20">
        <f t="shared" si="2"/>
        <v>-0.18549822354332202</v>
      </c>
      <c r="D78" s="17">
        <f t="shared" ref="D78:F78" si="7">(D54/D67)</f>
        <v>0.99385733985207469</v>
      </c>
      <c r="E78" s="20">
        <f t="shared" si="3"/>
        <v>-0.26737458282844762</v>
      </c>
      <c r="F78" s="17">
        <f t="shared" si="7"/>
        <v>1.3565695600475625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2A3E0-3B7A-254D-A4E7-36D1C91885DE}">
  <dimension ref="A1:C18"/>
  <sheetViews>
    <sheetView workbookViewId="0">
      <selection activeCell="C14" sqref="C14"/>
    </sheetView>
  </sheetViews>
  <sheetFormatPr baseColWidth="10" defaultRowHeight="16" x14ac:dyDescent="0.2"/>
  <sheetData>
    <row r="1" spans="1:3" x14ac:dyDescent="0.2">
      <c r="A1" s="8"/>
      <c r="B1" s="9"/>
      <c r="C1" s="10"/>
    </row>
    <row r="2" spans="1:3" x14ac:dyDescent="0.2">
      <c r="A2" s="11"/>
      <c r="B2" s="12"/>
      <c r="C2" s="13"/>
    </row>
    <row r="3" spans="1:3" x14ac:dyDescent="0.2">
      <c r="A3" s="11"/>
      <c r="B3" s="12"/>
      <c r="C3" s="13"/>
    </row>
    <row r="4" spans="1:3" x14ac:dyDescent="0.2">
      <c r="A4" s="11"/>
      <c r="B4" s="12"/>
      <c r="C4" s="13"/>
    </row>
    <row r="5" spans="1:3" x14ac:dyDescent="0.2">
      <c r="A5" s="11"/>
      <c r="B5" s="12"/>
      <c r="C5" s="13"/>
    </row>
    <row r="6" spans="1:3" x14ac:dyDescent="0.2">
      <c r="A6" s="11"/>
      <c r="B6" s="12"/>
      <c r="C6" s="13"/>
    </row>
    <row r="7" spans="1:3" x14ac:dyDescent="0.2">
      <c r="A7" s="11"/>
      <c r="B7" s="12"/>
      <c r="C7" s="13"/>
    </row>
    <row r="8" spans="1:3" x14ac:dyDescent="0.2">
      <c r="A8" s="11"/>
      <c r="B8" s="12"/>
      <c r="C8" s="13"/>
    </row>
    <row r="9" spans="1:3" x14ac:dyDescent="0.2">
      <c r="A9" s="11"/>
      <c r="B9" s="12"/>
      <c r="C9" s="13"/>
    </row>
    <row r="10" spans="1:3" x14ac:dyDescent="0.2">
      <c r="A10" s="11"/>
      <c r="B10" s="12"/>
      <c r="C10" s="13"/>
    </row>
    <row r="11" spans="1:3" x14ac:dyDescent="0.2">
      <c r="A11" s="11"/>
      <c r="B11" s="12"/>
      <c r="C11" s="13"/>
    </row>
    <row r="12" spans="1:3" x14ac:dyDescent="0.2">
      <c r="A12" s="11"/>
      <c r="B12" s="12"/>
      <c r="C12" s="13"/>
    </row>
    <row r="13" spans="1:3" x14ac:dyDescent="0.2">
      <c r="A13" s="11"/>
      <c r="B13" s="12"/>
      <c r="C13" s="13"/>
    </row>
    <row r="14" spans="1:3" x14ac:dyDescent="0.2">
      <c r="A14" s="11"/>
      <c r="B14" s="12"/>
      <c r="C14" s="13"/>
    </row>
    <row r="15" spans="1:3" x14ac:dyDescent="0.2">
      <c r="A15" s="11"/>
      <c r="B15" s="12"/>
      <c r="C15" s="13"/>
    </row>
    <row r="16" spans="1:3" x14ac:dyDescent="0.2">
      <c r="A16" s="11"/>
      <c r="B16" s="12"/>
      <c r="C16" s="13"/>
    </row>
    <row r="17" spans="1:3" x14ac:dyDescent="0.2">
      <c r="A17" s="11"/>
      <c r="B17" s="12"/>
      <c r="C17" s="13"/>
    </row>
    <row r="18" spans="1:3" x14ac:dyDescent="0.2">
      <c r="A18" s="14"/>
      <c r="B18" s="15"/>
      <c r="C18" s="16"/>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8EF1-E6C2-40D4-9DEE-21B41B301278}">
  <dimension ref="A1:G25"/>
  <sheetViews>
    <sheetView workbookViewId="0">
      <selection activeCell="F22" sqref="F22"/>
    </sheetView>
  </sheetViews>
  <sheetFormatPr baseColWidth="10" defaultColWidth="8.83203125" defaultRowHeight="16" x14ac:dyDescent="0.2"/>
  <cols>
    <col min="1" max="1" width="18.1640625" customWidth="1"/>
  </cols>
  <sheetData>
    <row r="1" spans="1:7" x14ac:dyDescent="0.2">
      <c r="A1" t="s">
        <v>96</v>
      </c>
      <c r="C1" t="s">
        <v>97</v>
      </c>
    </row>
    <row r="3" spans="1:7" x14ac:dyDescent="0.2">
      <c r="C3">
        <v>2023</v>
      </c>
      <c r="E3">
        <v>2022</v>
      </c>
      <c r="G3">
        <v>2021</v>
      </c>
    </row>
    <row r="4" spans="1:7" x14ac:dyDescent="0.2">
      <c r="A4" s="1" t="s">
        <v>98</v>
      </c>
    </row>
    <row r="5" spans="1:7" x14ac:dyDescent="0.2">
      <c r="A5" t="s">
        <v>99</v>
      </c>
      <c r="C5">
        <v>2.06</v>
      </c>
      <c r="E5">
        <v>2.0499999999999998</v>
      </c>
      <c r="G5">
        <v>2.31</v>
      </c>
    </row>
    <row r="6" spans="1:7" x14ac:dyDescent="0.2">
      <c r="A6" t="s">
        <v>93</v>
      </c>
      <c r="C6">
        <v>1.48</v>
      </c>
      <c r="E6">
        <v>1.5</v>
      </c>
      <c r="G6">
        <v>1.76</v>
      </c>
    </row>
    <row r="8" spans="1:7" x14ac:dyDescent="0.2">
      <c r="A8" s="1" t="s">
        <v>100</v>
      </c>
    </row>
    <row r="9" spans="1:7" x14ac:dyDescent="0.2">
      <c r="A9" t="s">
        <v>94</v>
      </c>
      <c r="C9">
        <v>7.13</v>
      </c>
      <c r="E9">
        <v>6.94</v>
      </c>
      <c r="G9">
        <v>6.48</v>
      </c>
    </row>
    <row r="11" spans="1:7" x14ac:dyDescent="0.2">
      <c r="A11" t="s">
        <v>95</v>
      </c>
      <c r="C11">
        <v>1.99</v>
      </c>
      <c r="E11">
        <v>1.85</v>
      </c>
      <c r="G11">
        <v>1.54</v>
      </c>
    </row>
    <row r="13" spans="1:7" x14ac:dyDescent="0.2">
      <c r="A13" s="1" t="s">
        <v>107</v>
      </c>
    </row>
    <row r="14" spans="1:7" x14ac:dyDescent="0.2">
      <c r="A14" t="s">
        <v>108</v>
      </c>
      <c r="C14">
        <v>1.82</v>
      </c>
      <c r="E14">
        <v>1.78</v>
      </c>
      <c r="G14">
        <v>1.82</v>
      </c>
    </row>
    <row r="15" spans="1:7" x14ac:dyDescent="0.2">
      <c r="A15" t="s">
        <v>109</v>
      </c>
      <c r="C15">
        <v>1.69</v>
      </c>
      <c r="E15">
        <v>1.91</v>
      </c>
      <c r="G15">
        <v>2.23</v>
      </c>
    </row>
    <row r="18" spans="1:7" x14ac:dyDescent="0.2">
      <c r="A18" t="s">
        <v>103</v>
      </c>
      <c r="C18" s="7">
        <v>0.13</v>
      </c>
      <c r="E18" s="7">
        <v>0.08</v>
      </c>
      <c r="G18" s="7">
        <v>0.08</v>
      </c>
    </row>
    <row r="19" spans="1:7" x14ac:dyDescent="0.2">
      <c r="A19" t="s">
        <v>102</v>
      </c>
      <c r="C19" s="4">
        <v>0.108</v>
      </c>
      <c r="E19" s="4">
        <v>6.9000000000000006E-2</v>
      </c>
      <c r="G19" s="4">
        <v>6.6000000000000003E-2</v>
      </c>
    </row>
    <row r="20" spans="1:7" x14ac:dyDescent="0.2">
      <c r="A20" t="s">
        <v>104</v>
      </c>
      <c r="C20" s="4">
        <v>0.11600000000000001</v>
      </c>
      <c r="E20" s="4">
        <v>7.9000000000000001E-2</v>
      </c>
      <c r="G20" s="4">
        <v>9.5000000000000001E-2</v>
      </c>
    </row>
    <row r="21" spans="1:7" x14ac:dyDescent="0.2">
      <c r="A21" t="s">
        <v>105</v>
      </c>
      <c r="C21">
        <v>0.98</v>
      </c>
      <c r="E21">
        <v>0.87</v>
      </c>
      <c r="G21">
        <v>0.64</v>
      </c>
    </row>
    <row r="22" spans="1:7" x14ac:dyDescent="0.2">
      <c r="A22" t="s">
        <v>95</v>
      </c>
      <c r="C22">
        <v>2.62</v>
      </c>
      <c r="E22">
        <v>2.92</v>
      </c>
      <c r="G22">
        <v>3.32</v>
      </c>
    </row>
    <row r="23" spans="1:7" x14ac:dyDescent="0.2">
      <c r="A23" t="s">
        <v>106</v>
      </c>
    </row>
    <row r="25" spans="1:7" x14ac:dyDescent="0.2">
      <c r="A25" t="s">
        <v>110</v>
      </c>
      <c r="C25" s="6">
        <v>36.15</v>
      </c>
      <c r="E25" s="6">
        <v>26.02</v>
      </c>
      <c r="G25" s="6">
        <v>24.76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A54B-1B48-41BC-BAB4-419AAB4121DD}">
  <dimension ref="A1:B18"/>
  <sheetViews>
    <sheetView workbookViewId="0">
      <selection activeCell="A18" sqref="A18"/>
    </sheetView>
  </sheetViews>
  <sheetFormatPr baseColWidth="10" defaultColWidth="8.83203125" defaultRowHeight="16" x14ac:dyDescent="0.2"/>
  <cols>
    <col min="1" max="1" width="14.1640625" customWidth="1"/>
  </cols>
  <sheetData>
    <row r="1" spans="1:2" ht="39.75" customHeight="1" x14ac:dyDescent="0.2">
      <c r="A1" t="s">
        <v>70</v>
      </c>
    </row>
    <row r="2" spans="1:2" x14ac:dyDescent="0.2">
      <c r="A2" t="s">
        <v>71</v>
      </c>
    </row>
    <row r="3" spans="1:2" x14ac:dyDescent="0.2">
      <c r="A3" t="s">
        <v>72</v>
      </c>
    </row>
    <row r="4" spans="1:2" x14ac:dyDescent="0.2">
      <c r="A4" t="s">
        <v>73</v>
      </c>
    </row>
    <row r="5" spans="1:2" x14ac:dyDescent="0.2">
      <c r="A5" t="s">
        <v>74</v>
      </c>
    </row>
    <row r="6" spans="1:2" x14ac:dyDescent="0.2">
      <c r="A6" t="s">
        <v>75</v>
      </c>
    </row>
    <row r="7" spans="1:2" x14ac:dyDescent="0.2">
      <c r="A7" t="s">
        <v>76</v>
      </c>
    </row>
    <row r="8" spans="1:2" x14ac:dyDescent="0.2">
      <c r="A8" t="s">
        <v>77</v>
      </c>
    </row>
    <row r="10" spans="1:2" x14ac:dyDescent="0.2">
      <c r="A10" t="s">
        <v>78</v>
      </c>
    </row>
    <row r="11" spans="1:2" x14ac:dyDescent="0.2">
      <c r="A11" t="s">
        <v>79</v>
      </c>
    </row>
    <row r="12" spans="1:2" x14ac:dyDescent="0.2">
      <c r="A12" t="s">
        <v>80</v>
      </c>
    </row>
    <row r="13" spans="1:2" x14ac:dyDescent="0.2">
      <c r="A13" t="s">
        <v>81</v>
      </c>
    </row>
    <row r="14" spans="1:2" x14ac:dyDescent="0.2">
      <c r="A14" t="s">
        <v>82</v>
      </c>
      <c r="B14" s="5">
        <v>10.06</v>
      </c>
    </row>
    <row r="15" spans="1:2" x14ac:dyDescent="0.2">
      <c r="A15" t="s">
        <v>83</v>
      </c>
      <c r="B15" s="5">
        <v>8.5500000000000007</v>
      </c>
    </row>
    <row r="16" spans="1:2" x14ac:dyDescent="0.2">
      <c r="A16" t="s">
        <v>84</v>
      </c>
      <c r="B16" s="5">
        <v>1.66</v>
      </c>
    </row>
    <row r="17" spans="1:1" x14ac:dyDescent="0.2">
      <c r="A17" t="s">
        <v>85</v>
      </c>
    </row>
    <row r="18" spans="1:1" x14ac:dyDescent="0.2">
      <c r="A18" t="s">
        <v>86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8D0FB-EA36-47DF-A515-4040FC68BBE8}">
  <dimension ref="A1:F8"/>
  <sheetViews>
    <sheetView workbookViewId="0">
      <selection activeCell="G8" sqref="G8"/>
    </sheetView>
  </sheetViews>
  <sheetFormatPr baseColWidth="10" defaultColWidth="8.83203125" defaultRowHeight="16" x14ac:dyDescent="0.2"/>
  <sheetData>
    <row r="1" spans="1:6" x14ac:dyDescent="0.2">
      <c r="A1" t="s">
        <v>87</v>
      </c>
    </row>
    <row r="4" spans="1:6" x14ac:dyDescent="0.2">
      <c r="A4" t="s">
        <v>89</v>
      </c>
      <c r="E4" t="s">
        <v>90</v>
      </c>
    </row>
    <row r="5" spans="1:6" x14ac:dyDescent="0.2">
      <c r="A5" t="s">
        <v>88</v>
      </c>
      <c r="B5" t="s">
        <v>92</v>
      </c>
      <c r="E5" t="s">
        <v>88</v>
      </c>
      <c r="F5" t="s">
        <v>91</v>
      </c>
    </row>
    <row r="6" spans="1:6" x14ac:dyDescent="0.2">
      <c r="A6">
        <v>2023</v>
      </c>
      <c r="B6">
        <v>6353</v>
      </c>
      <c r="E6">
        <v>2023</v>
      </c>
      <c r="F6">
        <v>2662</v>
      </c>
    </row>
    <row r="7" spans="1:6" x14ac:dyDescent="0.2">
      <c r="A7">
        <v>2022</v>
      </c>
      <c r="B7">
        <v>5548</v>
      </c>
      <c r="E7">
        <v>2022</v>
      </c>
      <c r="F7">
        <v>1595</v>
      </c>
    </row>
    <row r="8" spans="1:6" x14ac:dyDescent="0.2">
      <c r="A8">
        <v>2021</v>
      </c>
      <c r="B8">
        <v>4308</v>
      </c>
      <c r="E8">
        <v>2021</v>
      </c>
      <c r="F8">
        <v>1468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Income and Balance </vt:lpstr>
      <vt:lpstr>Sheet1</vt:lpstr>
      <vt:lpstr>Ratios</vt:lpstr>
      <vt:lpstr>Questions</vt:lpstr>
      <vt:lpstr>Bar Graph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Bodeker, Alex</dc:creator>
  <cp:keywords/>
  <dc:description/>
  <cp:lastModifiedBy>Bodeker, Alex</cp:lastModifiedBy>
  <cp:revision/>
  <dcterms:created xsi:type="dcterms:W3CDTF">2024-10-24T13:58:34Z</dcterms:created>
  <dcterms:modified xsi:type="dcterms:W3CDTF">2025-12-08T22:46:03Z</dcterms:modified>
  <cp:category/>
  <cp:contentStatus/>
</cp:coreProperties>
</file>